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dc69ca07d3a713/PROJETO/CLUBEDOSPOUPADORES/planilhas/"/>
    </mc:Choice>
  </mc:AlternateContent>
  <xr:revisionPtr revIDLastSave="2" documentId="11_2A7FCB349ECE789B26E5C9FFC033B7B148832CA0" xr6:coauthVersionLast="45" xr6:coauthVersionMax="45" xr10:uidLastSave="{9B5BC1A8-E838-4DA2-9563-5B1FE2A9522B}"/>
  <bookViews>
    <workbookView xWindow="-108" yWindow="-108" windowWidth="23256" windowHeight="14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F21" i="1" s="1"/>
  <c r="G21" i="1" s="1"/>
  <c r="H21" i="1" s="1"/>
  <c r="J28" i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F22" i="1" s="1"/>
  <c r="G22" i="1" s="1"/>
  <c r="H22" i="1" s="1"/>
  <c r="D28" i="1"/>
  <c r="F28" i="1"/>
  <c r="K28" i="1"/>
  <c r="L28" i="1" s="1"/>
  <c r="K29" i="1"/>
  <c r="K30" i="1" s="1"/>
  <c r="L29" i="1"/>
  <c r="G28" i="1"/>
  <c r="H28" i="1" s="1"/>
  <c r="D29" i="1"/>
  <c r="L30" i="1" l="1"/>
  <c r="K31" i="1"/>
  <c r="G29" i="1"/>
  <c r="H29" i="1" s="1"/>
  <c r="F29" i="1"/>
  <c r="D30" i="1" s="1"/>
  <c r="F30" i="1" l="1"/>
  <c r="G30" i="1"/>
  <c r="H30" i="1" s="1"/>
  <c r="D31" i="1"/>
  <c r="K32" i="1"/>
  <c r="L31" i="1"/>
  <c r="F31" i="1" l="1"/>
  <c r="G31" i="1"/>
  <c r="H31" i="1" s="1"/>
  <c r="D32" i="1"/>
  <c r="L32" i="1"/>
  <c r="K33" i="1"/>
  <c r="F32" i="1" l="1"/>
  <c r="G32" i="1"/>
  <c r="H32" i="1" s="1"/>
  <c r="D33" i="1" s="1"/>
  <c r="L33" i="1"/>
  <c r="K34" i="1"/>
  <c r="F33" i="1" l="1"/>
  <c r="L34" i="1"/>
  <c r="K35" i="1"/>
  <c r="G33" i="1" l="1"/>
  <c r="H33" i="1" s="1"/>
  <c r="L35" i="1"/>
  <c r="K36" i="1"/>
  <c r="L36" i="1" l="1"/>
  <c r="K37" i="1"/>
  <c r="D34" i="1"/>
  <c r="F34" i="1" l="1"/>
  <c r="L37" i="1"/>
  <c r="K38" i="1"/>
  <c r="G34" i="1" l="1"/>
  <c r="H34" i="1" s="1"/>
  <c r="D35" i="1" s="1"/>
  <c r="K39" i="1"/>
  <c r="L38" i="1"/>
  <c r="F35" i="1" l="1"/>
  <c r="K40" i="1"/>
  <c r="L39" i="1"/>
  <c r="L40" i="1" l="1"/>
  <c r="K41" i="1"/>
  <c r="G35" i="1"/>
  <c r="H35" i="1" s="1"/>
  <c r="D36" i="1" s="1"/>
  <c r="F36" i="1" l="1"/>
  <c r="K42" i="1"/>
  <c r="L41" i="1"/>
  <c r="K43" i="1" l="1"/>
  <c r="L42" i="1"/>
  <c r="G36" i="1"/>
  <c r="H36" i="1" s="1"/>
  <c r="D37" i="1" s="1"/>
  <c r="F37" i="1" l="1"/>
  <c r="L43" i="1"/>
  <c r="K44" i="1"/>
  <c r="G37" i="1" l="1"/>
  <c r="H37" i="1" s="1"/>
  <c r="D38" i="1" s="1"/>
  <c r="K45" i="1"/>
  <c r="L44" i="1"/>
  <c r="F38" i="1" l="1"/>
  <c r="G38" i="1"/>
  <c r="H38" i="1" s="1"/>
  <c r="D39" i="1"/>
  <c r="L45" i="1"/>
  <c r="K46" i="1"/>
  <c r="F39" i="1" l="1"/>
  <c r="K47" i="1"/>
  <c r="L46" i="1"/>
  <c r="L47" i="1" l="1"/>
  <c r="K48" i="1"/>
  <c r="G39" i="1"/>
  <c r="H39" i="1" s="1"/>
  <c r="D40" i="1" s="1"/>
  <c r="F40" i="1" l="1"/>
  <c r="G40" i="1"/>
  <c r="H40" i="1" s="1"/>
  <c r="D41" i="1"/>
  <c r="L48" i="1"/>
  <c r="K49" i="1"/>
  <c r="F41" i="1" l="1"/>
  <c r="G41" i="1"/>
  <c r="H41" i="1" s="1"/>
  <c r="D42" i="1"/>
  <c r="L49" i="1"/>
  <c r="K50" i="1"/>
  <c r="F42" i="1" l="1"/>
  <c r="K51" i="1"/>
  <c r="L50" i="1"/>
  <c r="K52" i="1" l="1"/>
  <c r="L51" i="1"/>
  <c r="G42" i="1"/>
  <c r="H42" i="1" s="1"/>
  <c r="D43" i="1" s="1"/>
  <c r="F43" i="1" l="1"/>
  <c r="G43" i="1"/>
  <c r="H43" i="1" s="1"/>
  <c r="D44" i="1"/>
  <c r="K53" i="1"/>
  <c r="L52" i="1"/>
  <c r="K54" i="1" l="1"/>
  <c r="L53" i="1"/>
  <c r="F44" i="1"/>
  <c r="D45" i="1" s="1"/>
  <c r="G44" i="1"/>
  <c r="H44" i="1" s="1"/>
  <c r="F45" i="1" l="1"/>
  <c r="G45" i="1"/>
  <c r="H45" i="1" s="1"/>
  <c r="D46" i="1"/>
  <c r="L54" i="1"/>
  <c r="K55" i="1"/>
  <c r="F46" i="1" l="1"/>
  <c r="G46" i="1"/>
  <c r="H46" i="1" s="1"/>
  <c r="D47" i="1"/>
  <c r="K56" i="1"/>
  <c r="L55" i="1"/>
  <c r="K57" i="1" l="1"/>
  <c r="L57" i="1" s="1"/>
  <c r="E58" i="1" s="1"/>
  <c r="L56" i="1"/>
  <c r="F47" i="1"/>
  <c r="D48" i="1" s="1"/>
  <c r="G47" i="1"/>
  <c r="H47" i="1" s="1"/>
  <c r="F48" i="1" l="1"/>
  <c r="G48" i="1"/>
  <c r="H48" i="1" s="1"/>
  <c r="D49" i="1"/>
  <c r="F49" i="1" l="1"/>
  <c r="G49" i="1"/>
  <c r="H49" i="1" s="1"/>
  <c r="D50" i="1"/>
  <c r="F50" i="1" l="1"/>
  <c r="G50" i="1"/>
  <c r="H50" i="1" s="1"/>
  <c r="D51" i="1"/>
  <c r="F51" i="1" l="1"/>
  <c r="G51" i="1"/>
  <c r="H51" i="1" s="1"/>
  <c r="D52" i="1"/>
  <c r="F52" i="1" l="1"/>
  <c r="G52" i="1"/>
  <c r="H52" i="1" s="1"/>
  <c r="D53" i="1"/>
  <c r="F53" i="1" l="1"/>
  <c r="G53" i="1"/>
  <c r="H53" i="1" s="1"/>
  <c r="D54" i="1"/>
  <c r="F54" i="1" l="1"/>
  <c r="G54" i="1"/>
  <c r="H54" i="1" s="1"/>
  <c r="D55" i="1"/>
  <c r="F55" i="1" l="1"/>
  <c r="G55" i="1"/>
  <c r="H55" i="1" s="1"/>
  <c r="D56" i="1"/>
  <c r="F56" i="1" l="1"/>
  <c r="G56" i="1" s="1"/>
  <c r="H56" i="1" s="1"/>
  <c r="D57" i="1" s="1"/>
  <c r="F57" i="1" l="1"/>
  <c r="F58" i="1" s="1"/>
  <c r="G57" i="1" l="1"/>
  <c r="H57" i="1" s="1"/>
  <c r="H58" i="1" s="1"/>
  <c r="F20" i="1" s="1"/>
  <c r="G20" i="1" l="1"/>
  <c r="H20" i="1" s="1"/>
  <c r="F23" i="1"/>
  <c r="G23" i="1" s="1"/>
  <c r="H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lba</author>
  </authors>
  <commentList>
    <comment ref="E18" authorId="0" shapeId="0" xr:uid="{00000000-0006-0000-0000-000001000000}">
      <text>
        <r>
          <rPr>
            <b/>
            <sz val="8"/>
            <color indexed="81"/>
            <rFont val="Tahoma"/>
          </rPr>
          <t xml:space="preserve">O pagamento foi dividido em 40 mil parcelado em 36 vezes + chaves + valor a ser financiado
</t>
        </r>
      </text>
    </comment>
    <comment ref="F18" authorId="0" shapeId="0" xr:uid="{00000000-0006-0000-0000-000002000000}">
      <text>
        <r>
          <rPr>
            <b/>
            <sz val="8"/>
            <color indexed="81"/>
            <rFont val="Tahoma"/>
          </rPr>
          <t xml:space="preserve">Aqui temos o valor corrigido pelo INCC de 0,69% mensais durante 36 meses
</t>
        </r>
      </text>
    </comment>
    <comment ref="G18" authorId="0" shapeId="0" xr:uid="{00000000-0006-0000-0000-000003000000}">
      <text>
        <r>
          <rPr>
            <sz val="8"/>
            <color indexed="81"/>
            <rFont val="Tahoma"/>
          </rPr>
          <t>Diferença entre o valor inicial e o valor corrigido pelo INCC</t>
        </r>
      </text>
    </comment>
    <comment ref="H18" authorId="0" shapeId="0" xr:uid="{00000000-0006-0000-0000-000004000000}">
      <text>
        <r>
          <rPr>
            <sz val="8"/>
            <color indexed="81"/>
            <rFont val="Tahoma"/>
          </rPr>
          <t xml:space="preserve">Veja o percentual do aumento no valor gasto depois da correção pelo INCC
</t>
        </r>
      </text>
    </comment>
    <comment ref="B26" authorId="0" shapeId="0" xr:uid="{00000000-0006-0000-0000-000005000000}">
      <text>
        <r>
          <rPr>
            <b/>
            <sz val="8"/>
            <color indexed="81"/>
            <rFont val="Tahoma"/>
          </rPr>
          <t>Nossa simulação tem 36 parcelas</t>
        </r>
        <r>
          <rPr>
            <sz val="8"/>
            <color indexed="81"/>
            <rFont val="Tahoma"/>
          </rPr>
          <t xml:space="preserve">
</t>
        </r>
      </text>
    </comment>
    <comment ref="C26" authorId="0" shapeId="0" xr:uid="{00000000-0006-0000-0000-000006000000}">
      <text>
        <r>
          <rPr>
            <b/>
            <sz val="8"/>
            <color indexed="81"/>
            <rFont val="Tahoma"/>
          </rPr>
          <t>Aqui mostra os meses totalizando 3 anos</t>
        </r>
      </text>
    </comment>
    <comment ref="E26" authorId="0" shapeId="0" xr:uid="{00000000-0006-0000-0000-000007000000}">
      <text>
        <r>
          <rPr>
            <b/>
            <sz val="8"/>
            <color indexed="81"/>
            <rFont val="Tahoma"/>
          </rPr>
          <t>Colocamos o INCC de 0,69% por ser a média dos últimos 3 anos. Edite esses valores. Veja o INCC dos últimos meses em http://www.escgaspar.com.br/incc.htm</t>
        </r>
      </text>
    </comment>
    <comment ref="F26" authorId="0" shapeId="0" xr:uid="{00000000-0006-0000-0000-000008000000}">
      <text>
        <r>
          <rPr>
            <b/>
            <sz val="8"/>
            <color indexed="81"/>
            <rFont val="Tahoma"/>
          </rPr>
          <t>Veja quanto o INCC fez o valor das parcelas devidas aumentar</t>
        </r>
      </text>
    </comment>
    <comment ref="G26" authorId="0" shapeId="0" xr:uid="{00000000-0006-0000-0000-000009000000}">
      <text>
        <r>
          <rPr>
            <b/>
            <sz val="8"/>
            <color indexed="81"/>
            <rFont val="Tahoma"/>
          </rPr>
          <t>Agora veja como ficou sua dívida das parcelas depois da correção</t>
        </r>
      </text>
    </comment>
    <comment ref="H26" authorId="0" shapeId="0" xr:uid="{00000000-0006-0000-0000-00000A000000}">
      <text>
        <r>
          <rPr>
            <b/>
            <sz val="8"/>
            <color indexed="81"/>
            <rFont val="Tahoma"/>
          </rPr>
          <t>Veja quanto será a parcela do mês.</t>
        </r>
      </text>
    </comment>
    <comment ref="I26" authorId="0" shapeId="0" xr:uid="{00000000-0006-0000-0000-00000B000000}">
      <text>
        <r>
          <rPr>
            <b/>
            <sz val="8"/>
            <color indexed="81"/>
            <rFont val="Tahoma"/>
          </rPr>
          <t xml:space="preserve">Veja o valor das Chaves que será pago no final da obra sendo reajustado pelo INCC do mês.
</t>
        </r>
      </text>
    </comment>
    <comment ref="J26" authorId="0" shapeId="0" xr:uid="{00000000-0006-0000-0000-00000C000000}">
      <text>
        <r>
          <rPr>
            <b/>
            <sz val="8"/>
            <color indexed="81"/>
            <rFont val="Tahoma"/>
          </rPr>
          <t xml:space="preserve">Veja o restante da sua dívida sendo reajustada mês a mês
</t>
        </r>
      </text>
    </comment>
    <comment ref="L26" authorId="0" shapeId="0" xr:uid="{00000000-0006-0000-0000-00000D000000}">
      <text>
        <r>
          <rPr>
            <b/>
            <sz val="8"/>
            <color indexed="81"/>
            <rFont val="Tahoma"/>
          </rPr>
          <t>Veja o INCC acumulado no período</t>
        </r>
      </text>
    </comment>
  </commentList>
</comments>
</file>

<file path=xl/sharedStrings.xml><?xml version="1.0" encoding="utf-8"?>
<sst xmlns="http://schemas.openxmlformats.org/spreadsheetml/2006/main" count="25" uniqueCount="24">
  <si>
    <t>Parcela</t>
  </si>
  <si>
    <t>Parcelas</t>
  </si>
  <si>
    <t>TOTAL =</t>
  </si>
  <si>
    <t>INCC %</t>
  </si>
  <si>
    <t>Saldo Corrigido</t>
  </si>
  <si>
    <t>Chaves</t>
  </si>
  <si>
    <t>Valor a financiar</t>
  </si>
  <si>
    <t>Valor do Imóvel</t>
  </si>
  <si>
    <t>Chaves Corrigida</t>
  </si>
  <si>
    <t>INCC na parcela</t>
  </si>
  <si>
    <t>Inicial</t>
  </si>
  <si>
    <t>Corrigido</t>
  </si>
  <si>
    <t>Mês</t>
  </si>
  <si>
    <t>Valor para Financiar Corrigido</t>
  </si>
  <si>
    <t>INCC acumulado</t>
  </si>
  <si>
    <t>Diferença %</t>
  </si>
  <si>
    <t>Diferença R$</t>
  </si>
  <si>
    <t>SIMULAÇÃO DO INCC</t>
  </si>
  <si>
    <t>Total Parcelas</t>
  </si>
  <si>
    <t>Utilizamos o INCC de 0,69% que é o valor médio dos últimos 3 anos. Substitua o INCC por valores maiores ou menores para ver o impacto.</t>
  </si>
  <si>
    <t>Passe o mouse sobre os triangulos vermelhos para ver o comentário sobre cada número.</t>
  </si>
  <si>
    <t>Esta simulação temos um imóvel que custa R$ 100 mil onde R$ 30 mil será pago durante a obra em 30 parcelas. A parcela das chaves no final da obra será de R$ 10 mil</t>
  </si>
  <si>
    <t>O restante totaliza R$ 60 mil que seria financiado através de algum banco. Observe que as parcelas, chaves e saldo devedor são atualizados todos os meses pelo INCC</t>
  </si>
  <si>
    <t>Livros que você deveria ler: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</si>
</sst>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* #,##0.000000_-;\-* #,##0.000000_-;_-* &quot;-&quot;??_-;_-@_-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24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164" fontId="0" fillId="0" borderId="1" xfId="2" applyFont="1" applyBorder="1"/>
    <xf numFmtId="164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2" applyFont="1" applyFill="1" applyBorder="1"/>
    <xf numFmtId="164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165" fontId="0" fillId="0" borderId="0" xfId="4" applyNumberFormat="1" applyFont="1"/>
    <xf numFmtId="10" fontId="0" fillId="2" borderId="1" xfId="3" applyNumberFormat="1" applyFont="1" applyFill="1" applyBorder="1"/>
    <xf numFmtId="10" fontId="0" fillId="3" borderId="1" xfId="3" applyNumberFormat="1" applyFont="1" applyFill="1" applyBorder="1"/>
    <xf numFmtId="0" fontId="0" fillId="4" borderId="0" xfId="0" applyFill="1"/>
    <xf numFmtId="0" fontId="3" fillId="4" borderId="0" xfId="0" applyFont="1" applyFill="1"/>
    <xf numFmtId="0" fontId="10" fillId="4" borderId="0" xfId="1" applyFill="1"/>
    <xf numFmtId="0" fontId="0" fillId="4" borderId="0" xfId="0" applyFill="1" applyAlignment="1">
      <alignment horizontal="center"/>
    </xf>
    <xf numFmtId="0" fontId="7" fillId="4" borderId="0" xfId="0" applyFont="1" applyFill="1"/>
    <xf numFmtId="164" fontId="6" fillId="4" borderId="0" xfId="2" applyFont="1" applyFill="1"/>
    <xf numFmtId="10" fontId="6" fillId="4" borderId="0" xfId="0" applyNumberFormat="1" applyFont="1" applyFill="1"/>
    <xf numFmtId="164" fontId="6" fillId="4" borderId="0" xfId="0" applyNumberFormat="1" applyFont="1" applyFill="1"/>
    <xf numFmtId="0" fontId="6" fillId="4" borderId="0" xfId="0" applyFont="1" applyFill="1"/>
    <xf numFmtId="164" fontId="0" fillId="4" borderId="0" xfId="0" applyNumberFormat="1" applyFill="1"/>
    <xf numFmtId="0" fontId="0" fillId="3" borderId="2" xfId="0" applyFill="1" applyBorder="1" applyAlignment="1">
      <alignment horizontal="center"/>
    </xf>
    <xf numFmtId="10" fontId="0" fillId="0" borderId="1" xfId="3" applyNumberFormat="1" applyFont="1" applyBorder="1"/>
    <xf numFmtId="0" fontId="8" fillId="4" borderId="0" xfId="0" applyFont="1" applyFill="1"/>
    <xf numFmtId="0" fontId="9" fillId="4" borderId="0" xfId="0" applyFont="1" applyFill="1"/>
  </cellXfs>
  <cellStyles count="5">
    <cellStyle name="Hiperlink" xfId="1" builtinId="8"/>
    <cellStyle name="Moeda" xfId="2" builtinId="4"/>
    <cellStyle name="Normal" xfId="0" builtinId="0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vronegro.com/imoveis" TargetMode="External"/><Relationship Id="rId7" Type="http://schemas.openxmlformats.org/officeDocument/2006/relationships/hyperlink" Target="http://www.clubedospoupadores.com/assinatura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clubedospoupadores.com/" TargetMode="External"/><Relationship Id="rId6" Type="http://schemas.openxmlformats.org/officeDocument/2006/relationships/image" Target="../media/image3.jpeg"/><Relationship Id="rId5" Type="http://schemas.openxmlformats.org/officeDocument/2006/relationships/image" Target="../media/image2.jpeg"/><Relationship Id="rId4" Type="http://schemas.openxmlformats.org/officeDocument/2006/relationships/hyperlink" Target="http://www.livronegro.com/investi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5</xdr:col>
      <xdr:colOff>571500</xdr:colOff>
      <xdr:row>4</xdr:row>
      <xdr:rowOff>95250</xdr:rowOff>
    </xdr:to>
    <xdr:pic>
      <xdr:nvPicPr>
        <xdr:cNvPr id="1052" name="Imagem 1" descr="C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3825"/>
          <a:ext cx="3924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66674</xdr:colOff>
      <xdr:row>66</xdr:row>
      <xdr:rowOff>9525</xdr:rowOff>
    </xdr:from>
    <xdr:ext cx="3581401" cy="609013"/>
    <xdr:sp macro="" textlink="">
      <xdr:nvSpPr>
        <xdr:cNvPr id="3" name="CaixaDeTexto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95474" y="11144250"/>
          <a:ext cx="358140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  <a:p>
          <a:r>
            <a:rPr lang="pt-BR" sz="1100" u="sng">
              <a:solidFill>
                <a:srgbClr val="0000FF"/>
              </a:solidFill>
            </a:rPr>
            <a:t>Livro Negro dos Imóveis </a:t>
          </a:r>
          <a:r>
            <a:rPr lang="pt-BR" sz="1100"/>
            <a:t>- Aprenda</a:t>
          </a:r>
          <a:r>
            <a:rPr lang="pt-BR" sz="1100" baseline="0"/>
            <a:t> a comprar imóveis na planta e usados com segurança e sem risco de ser engando.</a:t>
          </a:r>
        </a:p>
      </xdr:txBody>
    </xdr:sp>
    <xdr:clientData/>
  </xdr:oneCellAnchor>
  <xdr:oneCellAnchor>
    <xdr:from>
      <xdr:col>3</xdr:col>
      <xdr:colOff>76199</xdr:colOff>
      <xdr:row>71</xdr:row>
      <xdr:rowOff>114300</xdr:rowOff>
    </xdr:from>
    <xdr:ext cx="3581401" cy="953466"/>
    <xdr:sp macro="" textlink="">
      <xdr:nvSpPr>
        <xdr:cNvPr id="4" name="CaixaDeTexto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4999" y="12058650"/>
          <a:ext cx="3581401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200"/>
            </a:lnSpc>
          </a:pPr>
          <a:r>
            <a:rPr lang="pt-BR" sz="1100" u="sng">
              <a:solidFill>
                <a:srgbClr val="0000FF"/>
              </a:solidFill>
            </a:rPr>
            <a:t>Livro Como Investir em Imóveis </a:t>
          </a:r>
          <a:r>
            <a:rPr lang="pt-BR" sz="1100"/>
            <a:t>- Aprenda a ganhar dinheiro </a:t>
          </a:r>
          <a:r>
            <a:rPr lang="pt-BR" sz="1100" baseline="0"/>
            <a:t> com imóveis. Saiba como comprar, vender, reformar, lotear, desmembrar, valorizar, apartamentos, casas, terrenos, galpões, flats, imóveis comerciais, entre outros.</a:t>
          </a:r>
          <a:endParaRPr lang="pt-BR" sz="1100"/>
        </a:p>
      </xdr:txBody>
    </xdr:sp>
    <xdr:clientData/>
  </xdr:oneCellAnchor>
  <xdr:twoCellAnchor editAs="oneCell">
    <xdr:from>
      <xdr:col>1</xdr:col>
      <xdr:colOff>552450</xdr:colOff>
      <xdr:row>72</xdr:row>
      <xdr:rowOff>114300</xdr:rowOff>
    </xdr:from>
    <xdr:to>
      <xdr:col>3</xdr:col>
      <xdr:colOff>0</xdr:colOff>
      <xdr:row>76</xdr:row>
      <xdr:rowOff>38100</xdr:rowOff>
    </xdr:to>
    <xdr:pic>
      <xdr:nvPicPr>
        <xdr:cNvPr id="1055" name="Imagem 4" descr="http://i1177.photobucket.com/albums/x342/lba1977/livronegro_com/foto_como_investir_imoveis_3.jp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2220575"/>
          <a:ext cx="6667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19050</xdr:rowOff>
    </xdr:from>
    <xdr:to>
      <xdr:col>3</xdr:col>
      <xdr:colOff>38100</xdr:colOff>
      <xdr:row>70</xdr:row>
      <xdr:rowOff>133350</xdr:rowOff>
    </xdr:to>
    <xdr:pic>
      <xdr:nvPicPr>
        <xdr:cNvPr id="1056" name="Imagem 5" descr="http://i1177.photobucket.com/albums/x342/lba1977/livronegro_com/livronegro-08-2013.jp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991850"/>
          <a:ext cx="6477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25</xdr:row>
      <xdr:rowOff>0</xdr:rowOff>
    </xdr:from>
    <xdr:ext cx="3952875" cy="1783245"/>
    <xdr:sp macro="" textlink="">
      <xdr:nvSpPr>
        <xdr:cNvPr id="9" name="CaixaDeText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477750" y="4267200"/>
          <a:ext cx="3952875" cy="178324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/>
            <a:t>Assinatura Gratuita</a:t>
          </a:r>
        </a:p>
        <a:p>
          <a:endParaRPr lang="pt-BR" sz="1100"/>
        </a:p>
        <a:p>
          <a:r>
            <a:rPr lang="pt-BR" sz="1100"/>
            <a:t>Você ganhou uma assinatura gratuita do Clube dos Poupadores.</a:t>
          </a:r>
          <a:r>
            <a:rPr lang="pt-BR" sz="1100" baseline="0"/>
            <a:t> Os assinantes recebem novas planilhas e artigos sobre educação financeira e investimentos por e-mail semanalmente. </a:t>
          </a:r>
        </a:p>
        <a:p>
          <a:endParaRPr lang="pt-BR" sz="1100" baseline="0"/>
        </a:p>
        <a:p>
          <a:endParaRPr lang="pt-BR" sz="1100"/>
        </a:p>
        <a:p>
          <a:endParaRPr lang="pt-BR" sz="1100"/>
        </a:p>
        <a:p>
          <a:endParaRPr lang="pt-BR" sz="1100"/>
        </a:p>
      </xdr:txBody>
    </xdr:sp>
    <xdr:clientData/>
  </xdr:oneCellAnchor>
  <xdr:twoCellAnchor>
    <xdr:from>
      <xdr:col>14</xdr:col>
      <xdr:colOff>457201</xdr:colOff>
      <xdr:row>32</xdr:row>
      <xdr:rowOff>85726</xdr:rowOff>
    </xdr:from>
    <xdr:to>
      <xdr:col>17</xdr:col>
      <xdr:colOff>400051</xdr:colOff>
      <xdr:row>34</xdr:row>
      <xdr:rowOff>104776</xdr:rowOff>
    </xdr:to>
    <xdr:sp macro="" textlink="">
      <xdr:nvSpPr>
        <xdr:cNvPr id="10" name="Retângulo de cantos arredondado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544551" y="5486401"/>
          <a:ext cx="177165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Assinar Grátis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3"/>
  <sheetViews>
    <sheetView tabSelected="1" workbookViewId="0">
      <selection activeCell="O23" sqref="O23"/>
    </sheetView>
  </sheetViews>
  <sheetFormatPr defaultRowHeight="13.2" x14ac:dyDescent="0.25"/>
  <cols>
    <col min="4" max="4" width="16.44140625" customWidth="1"/>
    <col min="5" max="5" width="15.5546875" customWidth="1"/>
    <col min="6" max="6" width="19.44140625" customWidth="1"/>
    <col min="7" max="7" width="14.6640625" customWidth="1"/>
    <col min="8" max="8" width="22.44140625" customWidth="1"/>
    <col min="9" max="9" width="16.88671875" customWidth="1"/>
    <col min="10" max="10" width="26" customWidth="1"/>
    <col min="11" max="11" width="0.44140625" customWidth="1"/>
    <col min="12" max="12" width="18.6640625" customWidth="1"/>
  </cols>
  <sheetData>
    <row r="1" spans="1:2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30" x14ac:dyDescent="0.5">
      <c r="A11" s="12"/>
      <c r="B11" s="13" t="s">
        <v>17</v>
      </c>
      <c r="C11" s="12"/>
      <c r="D11" s="12"/>
      <c r="E11" s="12"/>
      <c r="F11" s="14"/>
      <c r="G11" s="12"/>
      <c r="H11" s="12"/>
      <c r="I11" s="12"/>
      <c r="J11" s="12"/>
      <c r="K11" s="15"/>
      <c r="L11" s="15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x14ac:dyDescent="0.25">
      <c r="A12" s="12"/>
      <c r="B12" s="16" t="s">
        <v>21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x14ac:dyDescent="0.25">
      <c r="A13" s="12"/>
      <c r="B13" s="16" t="s">
        <v>22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x14ac:dyDescent="0.25">
      <c r="A14" s="12"/>
      <c r="B14" s="16" t="s">
        <v>19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x14ac:dyDescent="0.25">
      <c r="A15" s="12"/>
      <c r="B15" s="12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25">
      <c r="A18" s="12"/>
      <c r="B18" s="12"/>
      <c r="C18" s="12"/>
      <c r="D18" s="5"/>
      <c r="E18" s="4" t="s">
        <v>10</v>
      </c>
      <c r="F18" s="4" t="s">
        <v>11</v>
      </c>
      <c r="G18" s="4" t="s">
        <v>16</v>
      </c>
      <c r="H18" s="4" t="s">
        <v>15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x14ac:dyDescent="0.25">
      <c r="A19" s="12"/>
      <c r="B19" s="12"/>
      <c r="C19" s="12"/>
      <c r="D19" s="5"/>
      <c r="E19" s="5"/>
      <c r="F19" s="5"/>
      <c r="G19" s="5"/>
      <c r="H19" s="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x14ac:dyDescent="0.25">
      <c r="A20" s="12"/>
      <c r="B20" s="12"/>
      <c r="C20" s="12"/>
      <c r="D20" s="5" t="s">
        <v>1</v>
      </c>
      <c r="E20" s="6">
        <v>30000</v>
      </c>
      <c r="F20" s="7">
        <f>H58</f>
        <v>33867.977034489326</v>
      </c>
      <c r="G20" s="7">
        <f>F20-E20</f>
        <v>3867.9770344893259</v>
      </c>
      <c r="H20" s="10">
        <f>G20/E20</f>
        <v>0.12893256781631085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x14ac:dyDescent="0.25">
      <c r="A21" s="12"/>
      <c r="B21" s="12"/>
      <c r="C21" s="12"/>
      <c r="D21" s="5" t="s">
        <v>5</v>
      </c>
      <c r="E21" s="6">
        <v>10000</v>
      </c>
      <c r="F21" s="7">
        <f>I57</f>
        <v>12451.05652535481</v>
      </c>
      <c r="G21" s="7">
        <f>F21-E21</f>
        <v>2451.0565253548102</v>
      </c>
      <c r="H21" s="10">
        <f>G21/E21</f>
        <v>0.24510565253548103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x14ac:dyDescent="0.25">
      <c r="A22" s="12"/>
      <c r="B22" s="12"/>
      <c r="C22" s="12"/>
      <c r="D22" s="5" t="s">
        <v>6</v>
      </c>
      <c r="E22" s="7">
        <v>60000</v>
      </c>
      <c r="F22" s="7">
        <f>J57</f>
        <v>74706.339152128901</v>
      </c>
      <c r="G22" s="7">
        <f>F22-E22</f>
        <v>14706.339152128901</v>
      </c>
      <c r="H22" s="10">
        <f>G22/E22</f>
        <v>0.24510565253548169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x14ac:dyDescent="0.25">
      <c r="A23" s="12"/>
      <c r="B23" s="12"/>
      <c r="C23" s="12"/>
      <c r="D23" s="5" t="s">
        <v>7</v>
      </c>
      <c r="E23" s="6">
        <v>100000</v>
      </c>
      <c r="F23" s="7">
        <f>SUM(F20:F22)</f>
        <v>121025.37271197303</v>
      </c>
      <c r="G23" s="7">
        <f>F23-E23</f>
        <v>21025.372711973032</v>
      </c>
      <c r="H23" s="10">
        <f>G23/E23</f>
        <v>0.21025372711973031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25">
      <c r="A24" s="12"/>
      <c r="B24" s="12"/>
      <c r="C24" s="12"/>
      <c r="D24" s="5"/>
      <c r="E24" s="10"/>
      <c r="F24" s="7"/>
      <c r="G24" s="5"/>
      <c r="H24" s="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25">
      <c r="A26" s="12"/>
      <c r="B26" s="8" t="s">
        <v>0</v>
      </c>
      <c r="C26" s="8" t="s">
        <v>12</v>
      </c>
      <c r="D26" s="8" t="s">
        <v>18</v>
      </c>
      <c r="E26" s="8" t="s">
        <v>3</v>
      </c>
      <c r="F26" s="8" t="s">
        <v>9</v>
      </c>
      <c r="G26" s="8" t="s">
        <v>4</v>
      </c>
      <c r="H26" s="8" t="s">
        <v>0</v>
      </c>
      <c r="I26" s="8" t="s">
        <v>8</v>
      </c>
      <c r="J26" s="8" t="s">
        <v>13</v>
      </c>
      <c r="K26" s="22"/>
      <c r="L26" s="8" t="s">
        <v>14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25">
      <c r="A27" s="12"/>
      <c r="B27" s="1"/>
      <c r="C27" s="1"/>
      <c r="D27" s="1"/>
      <c r="E27" s="1"/>
      <c r="F27" s="1"/>
      <c r="G27" s="1"/>
      <c r="H27" s="1"/>
      <c r="I27" s="1"/>
      <c r="J27" s="1"/>
      <c r="L27" s="1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5">
      <c r="A28" s="12"/>
      <c r="B28" s="1">
        <v>1</v>
      </c>
      <c r="C28" s="1">
        <v>1</v>
      </c>
      <c r="D28" s="2">
        <f>E20</f>
        <v>30000</v>
      </c>
      <c r="E28" s="11">
        <v>1.9599999999999999E-2</v>
      </c>
      <c r="F28" s="3">
        <f>D28*E28</f>
        <v>588</v>
      </c>
      <c r="G28" s="3">
        <f>D28+F28</f>
        <v>30588</v>
      </c>
      <c r="H28" s="2">
        <f>G28/(30-(B28-1))</f>
        <v>1019.6</v>
      </c>
      <c r="I28" s="3">
        <f>E21+(E21*E28)</f>
        <v>10196</v>
      </c>
      <c r="J28" s="3">
        <f>E22+(E22*E28)</f>
        <v>61176</v>
      </c>
      <c r="K28" s="9">
        <f>1+E28</f>
        <v>1.0196000000000001</v>
      </c>
      <c r="L28" s="23">
        <f>(K28-1)</f>
        <v>1.9600000000000062E-2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x14ac:dyDescent="0.25">
      <c r="A29" s="12"/>
      <c r="B29" s="1">
        <v>2</v>
      </c>
      <c r="C29" s="1">
        <v>2</v>
      </c>
      <c r="D29" s="2">
        <f t="shared" ref="D29:D57" si="0">D28+F28-H28</f>
        <v>29568.400000000001</v>
      </c>
      <c r="E29" s="11">
        <v>7.3000000000000001E-3</v>
      </c>
      <c r="F29" s="3">
        <f t="shared" ref="F29:F57" si="1">D29*E29</f>
        <v>215.84932000000001</v>
      </c>
      <c r="G29" s="3">
        <f t="shared" ref="G29:G57" si="2">D29+F29</f>
        <v>29784.249320000003</v>
      </c>
      <c r="H29" s="2">
        <f>G29/(30-(B29-1))</f>
        <v>1027.0430800000001</v>
      </c>
      <c r="I29" s="3">
        <f>I28+(I28*E29)</f>
        <v>10270.4308</v>
      </c>
      <c r="J29" s="3">
        <f>J28+(J28*E29)</f>
        <v>61622.584799999997</v>
      </c>
      <c r="K29" s="9">
        <f>(1+E29)*K28</f>
        <v>1.0270430800000001</v>
      </c>
      <c r="L29" s="23">
        <f t="shared" ref="L29:L57" si="3">(K29-1)</f>
        <v>2.7043080000000108E-2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x14ac:dyDescent="0.25">
      <c r="A30" s="12"/>
      <c r="B30" s="1">
        <v>3</v>
      </c>
      <c r="C30" s="1">
        <v>3</v>
      </c>
      <c r="D30" s="2">
        <f t="shared" si="0"/>
        <v>28757.206240000003</v>
      </c>
      <c r="E30" s="11">
        <v>6.8999999999999999E-3</v>
      </c>
      <c r="F30" s="3">
        <f t="shared" si="1"/>
        <v>198.424723056</v>
      </c>
      <c r="G30" s="3">
        <f t="shared" si="2"/>
        <v>28955.630963056003</v>
      </c>
      <c r="H30" s="2">
        <f t="shared" ref="H30:H57" si="4">G30/(30-(B30-1))</f>
        <v>1034.1296772520002</v>
      </c>
      <c r="I30" s="3">
        <f t="shared" ref="I30:I57" si="5">I29+(I29*E30)</f>
        <v>10341.29677252</v>
      </c>
      <c r="J30" s="3">
        <f t="shared" ref="J30:J57" si="6">J29+(J29*E30)</f>
        <v>62047.780635119998</v>
      </c>
      <c r="K30" s="9">
        <f t="shared" ref="K30:K57" si="7">(1+E30)*K29</f>
        <v>1.0341296772520001</v>
      </c>
      <c r="L30" s="23">
        <f t="shared" si="3"/>
        <v>3.4129677252000112E-2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x14ac:dyDescent="0.25">
      <c r="A31" s="12"/>
      <c r="B31" s="1">
        <v>4</v>
      </c>
      <c r="C31" s="1">
        <v>4</v>
      </c>
      <c r="D31" s="2">
        <f t="shared" si="0"/>
        <v>27921.501285804003</v>
      </c>
      <c r="E31" s="11">
        <v>6.8999999999999999E-3</v>
      </c>
      <c r="F31" s="3">
        <f t="shared" si="1"/>
        <v>192.65835887204761</v>
      </c>
      <c r="G31" s="3">
        <f t="shared" si="2"/>
        <v>28114.159644676049</v>
      </c>
      <c r="H31" s="2">
        <f t="shared" si="4"/>
        <v>1041.2651720250387</v>
      </c>
      <c r="I31" s="3">
        <f t="shared" si="5"/>
        <v>10412.651720250387</v>
      </c>
      <c r="J31" s="3">
        <f t="shared" si="6"/>
        <v>62475.910321502328</v>
      </c>
      <c r="K31" s="9">
        <f t="shared" si="7"/>
        <v>1.0412651720250388</v>
      </c>
      <c r="L31" s="23">
        <f t="shared" si="3"/>
        <v>4.1265172025038765E-2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5">
      <c r="A32" s="12"/>
      <c r="B32" s="1">
        <v>5</v>
      </c>
      <c r="C32" s="1">
        <v>5</v>
      </c>
      <c r="D32" s="2">
        <f t="shared" si="0"/>
        <v>27072.894472651009</v>
      </c>
      <c r="E32" s="11">
        <v>6.8999999999999999E-3</v>
      </c>
      <c r="F32" s="3">
        <f t="shared" si="1"/>
        <v>186.80297186129195</v>
      </c>
      <c r="G32" s="3">
        <f t="shared" si="2"/>
        <v>27259.697444512301</v>
      </c>
      <c r="H32" s="2">
        <f t="shared" si="4"/>
        <v>1048.4499017120115</v>
      </c>
      <c r="I32" s="3">
        <f t="shared" si="5"/>
        <v>10484.499017120115</v>
      </c>
      <c r="J32" s="3">
        <f t="shared" si="6"/>
        <v>62906.994102720695</v>
      </c>
      <c r="K32" s="9">
        <f t="shared" si="7"/>
        <v>1.0484499017120115</v>
      </c>
      <c r="L32" s="23">
        <f t="shared" si="3"/>
        <v>4.8449901712011467E-2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x14ac:dyDescent="0.25">
      <c r="A33" s="12"/>
      <c r="B33" s="1">
        <v>6</v>
      </c>
      <c r="C33" s="1">
        <v>6</v>
      </c>
      <c r="D33" s="2">
        <f t="shared" si="0"/>
        <v>26211.247542800291</v>
      </c>
      <c r="E33" s="11">
        <v>6.8999999999999999E-3</v>
      </c>
      <c r="F33" s="3">
        <f t="shared" si="1"/>
        <v>180.857608045322</v>
      </c>
      <c r="G33" s="3">
        <f t="shared" si="2"/>
        <v>26392.105150845611</v>
      </c>
      <c r="H33" s="2">
        <f t="shared" si="4"/>
        <v>1055.6842060338245</v>
      </c>
      <c r="I33" s="3">
        <f t="shared" si="5"/>
        <v>10556.842060338244</v>
      </c>
      <c r="J33" s="3">
        <f t="shared" si="6"/>
        <v>63341.05236202947</v>
      </c>
      <c r="K33" s="9">
        <f t="shared" si="7"/>
        <v>1.0556842060338243</v>
      </c>
      <c r="L33" s="23">
        <f t="shared" si="3"/>
        <v>5.5684206033824291E-2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x14ac:dyDescent="0.25">
      <c r="A34" s="12"/>
      <c r="B34" s="1">
        <v>7</v>
      </c>
      <c r="C34" s="1">
        <v>7</v>
      </c>
      <c r="D34" s="2">
        <f t="shared" si="0"/>
        <v>25336.420944811787</v>
      </c>
      <c r="E34" s="11">
        <v>6.8999999999999999E-3</v>
      </c>
      <c r="F34" s="3">
        <f t="shared" si="1"/>
        <v>174.82130451920133</v>
      </c>
      <c r="G34" s="3">
        <f t="shared" si="2"/>
        <v>25511.24224933099</v>
      </c>
      <c r="H34" s="2">
        <f t="shared" si="4"/>
        <v>1062.9684270554578</v>
      </c>
      <c r="I34" s="3">
        <f t="shared" si="5"/>
        <v>10629.684270554577</v>
      </c>
      <c r="J34" s="3">
        <f t="shared" si="6"/>
        <v>63778.105623327472</v>
      </c>
      <c r="K34" s="9">
        <f t="shared" si="7"/>
        <v>1.0629684270554576</v>
      </c>
      <c r="L34" s="23">
        <f t="shared" si="3"/>
        <v>6.2968427055457576E-2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x14ac:dyDescent="0.25">
      <c r="A35" s="12"/>
      <c r="B35" s="1">
        <v>8</v>
      </c>
      <c r="C35" s="1">
        <v>8</v>
      </c>
      <c r="D35" s="2">
        <f t="shared" si="0"/>
        <v>24448.273822275532</v>
      </c>
      <c r="E35" s="11">
        <v>6.8999999999999999E-3</v>
      </c>
      <c r="F35" s="3">
        <f t="shared" si="1"/>
        <v>168.69308937370118</v>
      </c>
      <c r="G35" s="3">
        <f t="shared" si="2"/>
        <v>24616.966911649233</v>
      </c>
      <c r="H35" s="2">
        <f t="shared" si="4"/>
        <v>1070.3029092021407</v>
      </c>
      <c r="I35" s="3">
        <f t="shared" si="5"/>
        <v>10703.029092021403</v>
      </c>
      <c r="J35" s="3">
        <f t="shared" si="6"/>
        <v>64218.174552128432</v>
      </c>
      <c r="K35" s="9">
        <f t="shared" si="7"/>
        <v>1.0703029092021401</v>
      </c>
      <c r="L35" s="23">
        <f t="shared" si="3"/>
        <v>7.0302909202140107E-2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x14ac:dyDescent="0.25">
      <c r="A36" s="12"/>
      <c r="B36" s="1">
        <v>9</v>
      </c>
      <c r="C36" s="1">
        <v>9</v>
      </c>
      <c r="D36" s="2">
        <f t="shared" si="0"/>
        <v>23546.664002447091</v>
      </c>
      <c r="E36" s="11">
        <v>6.8999999999999999E-3</v>
      </c>
      <c r="F36" s="3">
        <f t="shared" si="1"/>
        <v>162.47198161688493</v>
      </c>
      <c r="G36" s="3">
        <f t="shared" si="2"/>
        <v>23709.135984063974</v>
      </c>
      <c r="H36" s="2">
        <f t="shared" si="4"/>
        <v>1077.6879992756351</v>
      </c>
      <c r="I36" s="3">
        <f t="shared" si="5"/>
        <v>10776.87999275635</v>
      </c>
      <c r="J36" s="3">
        <f t="shared" si="6"/>
        <v>64661.279956538121</v>
      </c>
      <c r="K36" s="9">
        <f t="shared" si="7"/>
        <v>1.0776879992756347</v>
      </c>
      <c r="L36" s="23">
        <f t="shared" si="3"/>
        <v>7.7687999275634745E-2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x14ac:dyDescent="0.25">
      <c r="A37" s="12"/>
      <c r="B37" s="1">
        <v>10</v>
      </c>
      <c r="C37" s="1">
        <v>10</v>
      </c>
      <c r="D37" s="2">
        <f t="shared" si="0"/>
        <v>22631.447984788338</v>
      </c>
      <c r="E37" s="11">
        <v>6.8999999999999999E-3</v>
      </c>
      <c r="F37" s="3">
        <f t="shared" si="1"/>
        <v>156.15699109503953</v>
      </c>
      <c r="G37" s="3">
        <f t="shared" si="2"/>
        <v>22787.604975883376</v>
      </c>
      <c r="H37" s="2">
        <f t="shared" si="4"/>
        <v>1085.124046470637</v>
      </c>
      <c r="I37" s="3">
        <f t="shared" si="5"/>
        <v>10851.240464706369</v>
      </c>
      <c r="J37" s="3">
        <f t="shared" si="6"/>
        <v>65107.442788238237</v>
      </c>
      <c r="K37" s="9">
        <f t="shared" si="7"/>
        <v>1.0851240464706364</v>
      </c>
      <c r="L37" s="23">
        <f t="shared" si="3"/>
        <v>8.5124046470636427E-2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x14ac:dyDescent="0.25">
      <c r="A38" s="12"/>
      <c r="B38" s="1">
        <v>11</v>
      </c>
      <c r="C38" s="1">
        <v>11</v>
      </c>
      <c r="D38" s="2">
        <f t="shared" si="0"/>
        <v>21702.480929412741</v>
      </c>
      <c r="E38" s="11">
        <v>6.8999999999999999E-3</v>
      </c>
      <c r="F38" s="3">
        <f t="shared" si="1"/>
        <v>149.74711841294791</v>
      </c>
      <c r="G38" s="3">
        <f t="shared" si="2"/>
        <v>21852.228047825687</v>
      </c>
      <c r="H38" s="2">
        <f t="shared" si="4"/>
        <v>1092.6114023912844</v>
      </c>
      <c r="I38" s="3">
        <f t="shared" si="5"/>
        <v>10926.114023912842</v>
      </c>
      <c r="J38" s="3">
        <f t="shared" si="6"/>
        <v>65556.684143477076</v>
      </c>
      <c r="K38" s="9">
        <f t="shared" si="7"/>
        <v>1.0926114023912836</v>
      </c>
      <c r="L38" s="23">
        <f t="shared" si="3"/>
        <v>9.2611402391283626E-2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x14ac:dyDescent="0.25">
      <c r="A39" s="12"/>
      <c r="B39" s="1">
        <v>12</v>
      </c>
      <c r="C39" s="1">
        <v>12</v>
      </c>
      <c r="D39" s="2">
        <f t="shared" si="0"/>
        <v>20759.616645434402</v>
      </c>
      <c r="E39" s="11">
        <v>6.8999999999999999E-3</v>
      </c>
      <c r="F39" s="3">
        <f t="shared" si="1"/>
        <v>143.24135485349737</v>
      </c>
      <c r="G39" s="3">
        <f t="shared" si="2"/>
        <v>20902.858000287899</v>
      </c>
      <c r="H39" s="2">
        <f t="shared" si="4"/>
        <v>1100.1504210677842</v>
      </c>
      <c r="I39" s="3">
        <f t="shared" si="5"/>
        <v>11001.50421067784</v>
      </c>
      <c r="J39" s="3">
        <f t="shared" si="6"/>
        <v>66009.025264067066</v>
      </c>
      <c r="K39" s="9">
        <f t="shared" si="7"/>
        <v>1.1001504210677835</v>
      </c>
      <c r="L39" s="23">
        <f t="shared" si="3"/>
        <v>0.10015042106778349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x14ac:dyDescent="0.25">
      <c r="A40" s="12"/>
      <c r="B40" s="1">
        <v>13</v>
      </c>
      <c r="C40" s="1">
        <v>1</v>
      </c>
      <c r="D40" s="2">
        <f t="shared" si="0"/>
        <v>19802.707579220114</v>
      </c>
      <c r="E40" s="11">
        <v>6.8999999999999999E-3</v>
      </c>
      <c r="F40" s="3">
        <f t="shared" si="1"/>
        <v>136.63868229661878</v>
      </c>
      <c r="G40" s="3">
        <f t="shared" si="2"/>
        <v>19939.346261516734</v>
      </c>
      <c r="H40" s="2">
        <f t="shared" si="4"/>
        <v>1107.7414589731518</v>
      </c>
      <c r="I40" s="3">
        <f t="shared" si="5"/>
        <v>11077.414589731517</v>
      </c>
      <c r="J40" s="3">
        <f t="shared" si="6"/>
        <v>66464.487538389134</v>
      </c>
      <c r="K40" s="9">
        <f t="shared" si="7"/>
        <v>1.1077414589731511</v>
      </c>
      <c r="L40" s="23">
        <f t="shared" si="3"/>
        <v>0.10774145897315113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x14ac:dyDescent="0.25">
      <c r="A41" s="12"/>
      <c r="B41" s="1">
        <v>14</v>
      </c>
      <c r="C41" s="1">
        <v>2</v>
      </c>
      <c r="D41" s="2">
        <f t="shared" si="0"/>
        <v>18831.604802543581</v>
      </c>
      <c r="E41" s="11">
        <v>6.8999999999999999E-3</v>
      </c>
      <c r="F41" s="3">
        <f t="shared" si="1"/>
        <v>129.9380731375507</v>
      </c>
      <c r="G41" s="3">
        <f t="shared" si="2"/>
        <v>18961.542875681131</v>
      </c>
      <c r="H41" s="2">
        <f t="shared" si="4"/>
        <v>1115.3848750400666</v>
      </c>
      <c r="I41" s="3">
        <f t="shared" si="5"/>
        <v>11153.848750400664</v>
      </c>
      <c r="J41" s="3">
        <f t="shared" si="6"/>
        <v>66923.092502404019</v>
      </c>
      <c r="K41" s="9">
        <f t="shared" si="7"/>
        <v>1.1153848750400657</v>
      </c>
      <c r="L41" s="23">
        <f t="shared" si="3"/>
        <v>0.11538487504006567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x14ac:dyDescent="0.25">
      <c r="A42" s="12"/>
      <c r="B42" s="1">
        <v>15</v>
      </c>
      <c r="C42" s="1">
        <v>3</v>
      </c>
      <c r="D42" s="2">
        <f t="shared" si="0"/>
        <v>17846.158000641066</v>
      </c>
      <c r="E42" s="11">
        <v>6.8999999999999999E-3</v>
      </c>
      <c r="F42" s="3">
        <f t="shared" si="1"/>
        <v>123.13849020442335</v>
      </c>
      <c r="G42" s="3">
        <f t="shared" si="2"/>
        <v>17969.296490845489</v>
      </c>
      <c r="H42" s="2">
        <f t="shared" si="4"/>
        <v>1123.081030677843</v>
      </c>
      <c r="I42" s="3">
        <f t="shared" si="5"/>
        <v>11230.810306778429</v>
      </c>
      <c r="J42" s="3">
        <f t="shared" si="6"/>
        <v>67384.861840670608</v>
      </c>
      <c r="K42" s="9">
        <f t="shared" si="7"/>
        <v>1.123081030677842</v>
      </c>
      <c r="L42" s="23">
        <f t="shared" si="3"/>
        <v>0.12308103067784204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x14ac:dyDescent="0.25">
      <c r="A43" s="12"/>
      <c r="B43" s="1">
        <v>16</v>
      </c>
      <c r="C43" s="1">
        <v>4</v>
      </c>
      <c r="D43" s="2">
        <f t="shared" si="0"/>
        <v>16846.215460167645</v>
      </c>
      <c r="E43" s="11">
        <v>6.8999999999999999E-3</v>
      </c>
      <c r="F43" s="3">
        <f t="shared" si="1"/>
        <v>116.23888667515675</v>
      </c>
      <c r="G43" s="3">
        <f t="shared" si="2"/>
        <v>16962.454346842802</v>
      </c>
      <c r="H43" s="2">
        <f t="shared" si="4"/>
        <v>1130.8302897895201</v>
      </c>
      <c r="I43" s="3">
        <f t="shared" si="5"/>
        <v>11308.302897895201</v>
      </c>
      <c r="J43" s="3">
        <f t="shared" si="6"/>
        <v>67849.817387371237</v>
      </c>
      <c r="K43" s="9">
        <f t="shared" si="7"/>
        <v>1.130830289789519</v>
      </c>
      <c r="L43" s="23">
        <f t="shared" si="3"/>
        <v>0.13083028978951905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x14ac:dyDescent="0.25">
      <c r="A44" s="12"/>
      <c r="B44" s="1">
        <v>17</v>
      </c>
      <c r="C44" s="1">
        <v>5</v>
      </c>
      <c r="D44" s="2">
        <f t="shared" si="0"/>
        <v>15831.624057053283</v>
      </c>
      <c r="E44" s="11">
        <v>6.8999999999999999E-3</v>
      </c>
      <c r="F44" s="3">
        <f t="shared" si="1"/>
        <v>109.23820599366765</v>
      </c>
      <c r="G44" s="3">
        <f t="shared" si="2"/>
        <v>15940.862263046951</v>
      </c>
      <c r="H44" s="2">
        <f t="shared" si="4"/>
        <v>1138.6330187890678</v>
      </c>
      <c r="I44" s="3">
        <f t="shared" si="5"/>
        <v>11386.330187890677</v>
      </c>
      <c r="J44" s="3">
        <f t="shared" si="6"/>
        <v>68317.981127344101</v>
      </c>
      <c r="K44" s="9">
        <f t="shared" si="7"/>
        <v>1.1386330187890665</v>
      </c>
      <c r="L44" s="23">
        <f t="shared" si="3"/>
        <v>0.13863301878906653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x14ac:dyDescent="0.25">
      <c r="A45" s="12"/>
      <c r="B45" s="1">
        <v>18</v>
      </c>
      <c r="C45" s="1">
        <v>6</v>
      </c>
      <c r="D45" s="2">
        <f t="shared" si="0"/>
        <v>14802.229244257884</v>
      </c>
      <c r="E45" s="11">
        <v>6.8999999999999999E-3</v>
      </c>
      <c r="F45" s="3">
        <f t="shared" si="1"/>
        <v>102.13538178537939</v>
      </c>
      <c r="G45" s="3">
        <f t="shared" si="2"/>
        <v>14904.364626043263</v>
      </c>
      <c r="H45" s="2">
        <f t="shared" si="4"/>
        <v>1146.4895866187126</v>
      </c>
      <c r="I45" s="3">
        <f t="shared" si="5"/>
        <v>11464.895866187122</v>
      </c>
      <c r="J45" s="3">
        <f t="shared" si="6"/>
        <v>68789.375197122776</v>
      </c>
      <c r="K45" s="9">
        <f t="shared" si="7"/>
        <v>1.146489586618711</v>
      </c>
      <c r="L45" s="23">
        <f t="shared" si="3"/>
        <v>0.14648958661871103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x14ac:dyDescent="0.25">
      <c r="A46" s="12"/>
      <c r="B46" s="1">
        <v>19</v>
      </c>
      <c r="C46" s="1">
        <v>7</v>
      </c>
      <c r="D46" s="2">
        <f t="shared" si="0"/>
        <v>13757.875039424551</v>
      </c>
      <c r="E46" s="11">
        <v>6.8999999999999999E-3</v>
      </c>
      <c r="F46" s="3">
        <f t="shared" si="1"/>
        <v>94.929337772029399</v>
      </c>
      <c r="G46" s="3">
        <f t="shared" si="2"/>
        <v>13852.80437719658</v>
      </c>
      <c r="H46" s="2">
        <f t="shared" si="4"/>
        <v>1154.4003647663817</v>
      </c>
      <c r="I46" s="3">
        <f t="shared" si="5"/>
        <v>11544.003647663812</v>
      </c>
      <c r="J46" s="3">
        <f t="shared" si="6"/>
        <v>69264.021885982918</v>
      </c>
      <c r="K46" s="9">
        <f t="shared" si="7"/>
        <v>1.1544003647663801</v>
      </c>
      <c r="L46" s="23">
        <f t="shared" si="3"/>
        <v>0.15440036476638008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x14ac:dyDescent="0.25">
      <c r="A47" s="12"/>
      <c r="B47" s="1">
        <v>20</v>
      </c>
      <c r="C47" s="1">
        <v>8</v>
      </c>
      <c r="D47" s="2">
        <f t="shared" si="0"/>
        <v>12698.404012430199</v>
      </c>
      <c r="E47" s="11">
        <v>6.8999999999999999E-3</v>
      </c>
      <c r="F47" s="3">
        <f t="shared" si="1"/>
        <v>87.618987685768374</v>
      </c>
      <c r="G47" s="3">
        <f t="shared" si="2"/>
        <v>12786.023000115967</v>
      </c>
      <c r="H47" s="2">
        <f t="shared" si="4"/>
        <v>1162.3657272832697</v>
      </c>
      <c r="I47" s="3">
        <f t="shared" si="5"/>
        <v>11623.657272832692</v>
      </c>
      <c r="J47" s="3">
        <f t="shared" si="6"/>
        <v>69741.943636996206</v>
      </c>
      <c r="K47" s="9">
        <f t="shared" si="7"/>
        <v>1.1623657272832679</v>
      </c>
      <c r="L47" s="23">
        <f t="shared" si="3"/>
        <v>0.16236572728326792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x14ac:dyDescent="0.25">
      <c r="A48" s="12"/>
      <c r="B48" s="1">
        <v>21</v>
      </c>
      <c r="C48" s="1">
        <v>9</v>
      </c>
      <c r="D48" s="2">
        <f t="shared" si="0"/>
        <v>11623.657272832697</v>
      </c>
      <c r="E48" s="11">
        <v>6.8999999999999999E-3</v>
      </c>
      <c r="F48" s="3">
        <f t="shared" si="1"/>
        <v>80.203235182545612</v>
      </c>
      <c r="G48" s="3">
        <f t="shared" si="2"/>
        <v>11703.860508015243</v>
      </c>
      <c r="H48" s="2">
        <f t="shared" si="4"/>
        <v>1170.3860508015243</v>
      </c>
      <c r="I48" s="3">
        <f t="shared" si="5"/>
        <v>11703.860508015237</v>
      </c>
      <c r="J48" s="3">
        <f t="shared" si="6"/>
        <v>70223.163048091476</v>
      </c>
      <c r="K48" s="9">
        <f t="shared" si="7"/>
        <v>1.1703860508015225</v>
      </c>
      <c r="L48" s="23">
        <f t="shared" si="3"/>
        <v>0.17038605080152247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x14ac:dyDescent="0.25">
      <c r="A49" s="12"/>
      <c r="B49" s="1">
        <v>22</v>
      </c>
      <c r="C49" s="1">
        <v>10</v>
      </c>
      <c r="D49" s="2">
        <f t="shared" si="0"/>
        <v>10533.474457213719</v>
      </c>
      <c r="E49" s="11">
        <v>6.8999999999999999E-3</v>
      </c>
      <c r="F49" s="3">
        <f t="shared" si="1"/>
        <v>72.680973754774655</v>
      </c>
      <c r="G49" s="3">
        <f t="shared" si="2"/>
        <v>10606.155430968494</v>
      </c>
      <c r="H49" s="2">
        <f t="shared" si="4"/>
        <v>1178.4617145520549</v>
      </c>
      <c r="I49" s="3">
        <f t="shared" si="5"/>
        <v>11784.617145520542</v>
      </c>
      <c r="J49" s="3">
        <f t="shared" si="6"/>
        <v>70707.7028731233</v>
      </c>
      <c r="K49" s="9">
        <f t="shared" si="7"/>
        <v>1.1784617145520528</v>
      </c>
      <c r="L49" s="23">
        <f t="shared" si="3"/>
        <v>0.17846171455205284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x14ac:dyDescent="0.25">
      <c r="A50" s="12"/>
      <c r="B50" s="1">
        <v>23</v>
      </c>
      <c r="C50" s="1">
        <v>11</v>
      </c>
      <c r="D50" s="2">
        <f t="shared" si="0"/>
        <v>9427.6937164164392</v>
      </c>
      <c r="E50" s="11">
        <v>6.8999999999999999E-3</v>
      </c>
      <c r="F50" s="3">
        <f t="shared" si="1"/>
        <v>65.051086643273436</v>
      </c>
      <c r="G50" s="3">
        <f t="shared" si="2"/>
        <v>9492.7448030597134</v>
      </c>
      <c r="H50" s="2">
        <f t="shared" si="4"/>
        <v>1186.5931003824642</v>
      </c>
      <c r="I50" s="3">
        <f t="shared" si="5"/>
        <v>11865.931003824633</v>
      </c>
      <c r="J50" s="3">
        <f t="shared" si="6"/>
        <v>71195.586022947857</v>
      </c>
      <c r="K50" s="9">
        <f>(1+E50)*K49</f>
        <v>1.1865931003824619</v>
      </c>
      <c r="L50" s="23">
        <f t="shared" si="3"/>
        <v>0.18659310038246191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x14ac:dyDescent="0.25">
      <c r="A51" s="12"/>
      <c r="B51" s="1">
        <v>24</v>
      </c>
      <c r="C51" s="1">
        <v>12</v>
      </c>
      <c r="D51" s="2">
        <f t="shared" si="0"/>
        <v>8306.151702677249</v>
      </c>
      <c r="E51" s="11">
        <v>6.8999999999999999E-3</v>
      </c>
      <c r="F51" s="3">
        <f t="shared" si="1"/>
        <v>57.312446748473015</v>
      </c>
      <c r="G51" s="3">
        <f t="shared" si="2"/>
        <v>8363.4641494257212</v>
      </c>
      <c r="H51" s="2">
        <f t="shared" si="4"/>
        <v>1194.7805927751031</v>
      </c>
      <c r="I51" s="3">
        <f t="shared" si="5"/>
        <v>11947.805927751024</v>
      </c>
      <c r="J51" s="3">
        <f t="shared" si="6"/>
        <v>71686.835566506197</v>
      </c>
      <c r="K51" s="9">
        <f t="shared" si="7"/>
        <v>1.1947805927751007</v>
      </c>
      <c r="L51" s="23">
        <f>(K51-1)</f>
        <v>0.19478059277510074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x14ac:dyDescent="0.25">
      <c r="A52" s="12"/>
      <c r="B52" s="1">
        <v>25</v>
      </c>
      <c r="C52" s="1">
        <v>1</v>
      </c>
      <c r="D52" s="2">
        <f t="shared" si="0"/>
        <v>7168.6835566506179</v>
      </c>
      <c r="E52" s="11">
        <v>6.8999999999999999E-3</v>
      </c>
      <c r="F52" s="3">
        <f t="shared" si="1"/>
        <v>49.463916540889265</v>
      </c>
      <c r="G52" s="3">
        <f t="shared" si="2"/>
        <v>7218.1474731915068</v>
      </c>
      <c r="H52" s="2">
        <f t="shared" si="4"/>
        <v>1203.0245788652512</v>
      </c>
      <c r="I52" s="3">
        <f t="shared" si="5"/>
        <v>12030.245788652506</v>
      </c>
      <c r="J52" s="3">
        <f t="shared" si="6"/>
        <v>72181.474731915092</v>
      </c>
      <c r="K52" s="9">
        <f t="shared" si="7"/>
        <v>1.2030245788652487</v>
      </c>
      <c r="L52" s="23">
        <f t="shared" si="3"/>
        <v>0.20302457886524872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x14ac:dyDescent="0.25">
      <c r="A53" s="12"/>
      <c r="B53" s="1">
        <v>26</v>
      </c>
      <c r="C53" s="1">
        <v>2</v>
      </c>
      <c r="D53" s="2">
        <f t="shared" si="0"/>
        <v>6015.1228943262558</v>
      </c>
      <c r="E53" s="11">
        <v>6.8999999999999999E-3</v>
      </c>
      <c r="F53" s="3">
        <f t="shared" si="1"/>
        <v>41.504347970851164</v>
      </c>
      <c r="G53" s="3">
        <f t="shared" si="2"/>
        <v>6056.6272422971069</v>
      </c>
      <c r="H53" s="2">
        <f t="shared" si="4"/>
        <v>1211.3254484594213</v>
      </c>
      <c r="I53" s="3">
        <f t="shared" si="5"/>
        <v>12113.254484594208</v>
      </c>
      <c r="J53" s="3">
        <f t="shared" si="6"/>
        <v>72679.526907565305</v>
      </c>
      <c r="K53" s="9">
        <f t="shared" si="7"/>
        <v>1.2113254484594189</v>
      </c>
      <c r="L53" s="23">
        <f t="shared" si="3"/>
        <v>0.21132544845941892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x14ac:dyDescent="0.25">
      <c r="A54" s="12"/>
      <c r="B54" s="1">
        <v>27</v>
      </c>
      <c r="C54" s="1">
        <v>3</v>
      </c>
      <c r="D54" s="2">
        <f t="shared" si="0"/>
        <v>4845.3017938376852</v>
      </c>
      <c r="E54" s="11">
        <v>6.8999999999999999E-3</v>
      </c>
      <c r="F54" s="3">
        <f t="shared" si="1"/>
        <v>33.432582377480024</v>
      </c>
      <c r="G54" s="3">
        <f t="shared" si="2"/>
        <v>4878.734376215165</v>
      </c>
      <c r="H54" s="2">
        <f t="shared" si="4"/>
        <v>1219.6835940537912</v>
      </c>
      <c r="I54" s="3">
        <f t="shared" si="5"/>
        <v>12196.835940537909</v>
      </c>
      <c r="J54" s="3">
        <f t="shared" si="6"/>
        <v>73181.015643227511</v>
      </c>
      <c r="K54" s="9">
        <f t="shared" si="7"/>
        <v>1.2196835940537889</v>
      </c>
      <c r="L54" s="23">
        <f t="shared" si="3"/>
        <v>0.2196835940537889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x14ac:dyDescent="0.25">
      <c r="A55" s="12"/>
      <c r="B55" s="1">
        <v>28</v>
      </c>
      <c r="C55" s="1">
        <v>4</v>
      </c>
      <c r="D55" s="2">
        <f t="shared" si="0"/>
        <v>3659.0507821613737</v>
      </c>
      <c r="E55" s="11">
        <v>6.8999999999999999E-3</v>
      </c>
      <c r="F55" s="3">
        <f t="shared" si="1"/>
        <v>25.247450396913479</v>
      </c>
      <c r="G55" s="3">
        <f t="shared" si="2"/>
        <v>3684.2982325582871</v>
      </c>
      <c r="H55" s="2">
        <f t="shared" si="4"/>
        <v>1228.0994108527623</v>
      </c>
      <c r="I55" s="3">
        <f t="shared" si="5"/>
        <v>12280.99410852762</v>
      </c>
      <c r="J55" s="3">
        <f t="shared" si="6"/>
        <v>73685.964651165777</v>
      </c>
      <c r="K55" s="9">
        <f t="shared" si="7"/>
        <v>1.2280994108527599</v>
      </c>
      <c r="L55" s="23">
        <f t="shared" si="3"/>
        <v>0.22809941085275987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x14ac:dyDescent="0.25">
      <c r="A56" s="12"/>
      <c r="B56" s="1">
        <v>29</v>
      </c>
      <c r="C56" s="1">
        <v>5</v>
      </c>
      <c r="D56" s="2">
        <f t="shared" si="0"/>
        <v>2456.198821705525</v>
      </c>
      <c r="E56" s="11">
        <v>6.8999999999999999E-3</v>
      </c>
      <c r="F56" s="3">
        <f t="shared" si="1"/>
        <v>16.947771869768122</v>
      </c>
      <c r="G56" s="3">
        <f t="shared" si="2"/>
        <v>2473.1465935752931</v>
      </c>
      <c r="H56" s="2">
        <f t="shared" si="4"/>
        <v>1236.5732967876465</v>
      </c>
      <c r="I56" s="3">
        <f t="shared" si="5"/>
        <v>12365.732967876462</v>
      </c>
      <c r="J56" s="3">
        <f t="shared" si="6"/>
        <v>74194.397807258822</v>
      </c>
      <c r="K56" s="9">
        <f t="shared" si="7"/>
        <v>1.2365732967876437</v>
      </c>
      <c r="L56" s="23">
        <f t="shared" si="3"/>
        <v>0.23657329678764372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x14ac:dyDescent="0.25">
      <c r="A57" s="12"/>
      <c r="B57" s="1">
        <v>30</v>
      </c>
      <c r="C57" s="1">
        <v>6</v>
      </c>
      <c r="D57" s="2">
        <f t="shared" si="0"/>
        <v>1236.5732967876465</v>
      </c>
      <c r="E57" s="11">
        <v>6.8999999999999999E-3</v>
      </c>
      <c r="F57" s="3">
        <f t="shared" si="1"/>
        <v>8.5323557478347603</v>
      </c>
      <c r="G57" s="3">
        <f t="shared" si="2"/>
        <v>1245.1056525354813</v>
      </c>
      <c r="H57" s="2">
        <f t="shared" si="4"/>
        <v>1245.1056525354813</v>
      </c>
      <c r="I57" s="3">
        <f t="shared" si="5"/>
        <v>12451.05652535481</v>
      </c>
      <c r="J57" s="3">
        <f t="shared" si="6"/>
        <v>74706.339152128901</v>
      </c>
      <c r="K57" s="9">
        <f t="shared" si="7"/>
        <v>1.2451056525354784</v>
      </c>
      <c r="L57" s="23">
        <f t="shared" si="3"/>
        <v>0.24510565253547845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7.399999999999999" x14ac:dyDescent="0.3">
      <c r="A58" s="12"/>
      <c r="B58" s="12"/>
      <c r="C58" s="12"/>
      <c r="D58" s="17" t="s">
        <v>2</v>
      </c>
      <c r="E58" s="18">
        <f>L57</f>
        <v>0.24510565253547845</v>
      </c>
      <c r="F58" s="19">
        <f>SUM(F28:F57)</f>
        <v>3867.9770344893313</v>
      </c>
      <c r="G58" s="20"/>
      <c r="H58" s="19">
        <f>SUM(H28:H57)</f>
        <v>33867.977034489326</v>
      </c>
      <c r="I58" s="21"/>
      <c r="J58" s="2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24.6" x14ac:dyDescent="0.4">
      <c r="A62" s="12"/>
      <c r="B62" s="12"/>
      <c r="C62" s="25" t="s">
        <v>23</v>
      </c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x14ac:dyDescent="0.25">
      <c r="A67" s="12"/>
      <c r="B67" s="12"/>
      <c r="C67" s="12"/>
      <c r="D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x14ac:dyDescent="0.25">
      <c r="B68" s="12"/>
      <c r="C68" s="12"/>
      <c r="D68" s="12"/>
      <c r="E68" s="12"/>
      <c r="F68" s="12"/>
      <c r="G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</sheetData>
  <phoneticPr fontId="2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Leandro Avila</cp:lastModifiedBy>
  <dcterms:created xsi:type="dcterms:W3CDTF">2012-09-04T00:27:01Z</dcterms:created>
  <dcterms:modified xsi:type="dcterms:W3CDTF">2020-04-04T03:34:51Z</dcterms:modified>
</cp:coreProperties>
</file>